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697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Q18" i="1" l="1"/>
  <c r="C18" i="1"/>
  <c r="Q16" i="1" l="1"/>
  <c r="Q17" i="1"/>
  <c r="Q11" i="1"/>
  <c r="Q12" i="1"/>
  <c r="Q13" i="1"/>
  <c r="C15" i="1"/>
  <c r="C14" i="1"/>
  <c r="Q6" i="1" l="1"/>
  <c r="Q7" i="1"/>
  <c r="Q3" i="1"/>
  <c r="Q4" i="1"/>
  <c r="Q19" i="1" s="1"/>
  <c r="Q14" i="1"/>
  <c r="Q15" i="1"/>
  <c r="Q5" i="1"/>
  <c r="P10" i="1"/>
  <c r="M10" i="1"/>
  <c r="O10" i="1" s="1"/>
  <c r="L10" i="1"/>
  <c r="I10" i="1"/>
  <c r="K10" i="1" s="1"/>
  <c r="L9" i="1"/>
  <c r="K9" i="1"/>
  <c r="I9" i="1"/>
  <c r="H9" i="1"/>
  <c r="E9" i="1"/>
  <c r="G9" i="1" s="1"/>
  <c r="P8" i="1"/>
  <c r="O8" i="1"/>
  <c r="L8" i="1"/>
  <c r="J8" i="1"/>
  <c r="N8" i="1"/>
  <c r="M8" i="1"/>
  <c r="Q8" i="1" l="1"/>
  <c r="Q9" i="1"/>
  <c r="Q10" i="1"/>
</calcChain>
</file>

<file path=xl/sharedStrings.xml><?xml version="1.0" encoding="utf-8"?>
<sst xmlns="http://schemas.openxmlformats.org/spreadsheetml/2006/main" count="32" uniqueCount="15">
  <si>
    <t>FFOM</t>
  </si>
  <si>
    <t>DV</t>
  </si>
  <si>
    <t>TF</t>
  </si>
  <si>
    <t>TP</t>
  </si>
  <si>
    <t>MF</t>
  </si>
  <si>
    <t>MP</t>
  </si>
  <si>
    <t>OMR+marchés</t>
  </si>
  <si>
    <t>N° Facture</t>
  </si>
  <si>
    <t>Ecart</t>
  </si>
  <si>
    <t>Mois</t>
  </si>
  <si>
    <t>pas de facture modifiée</t>
  </si>
  <si>
    <t>Travaux neufs</t>
  </si>
  <si>
    <t>Pénalités art.37</t>
  </si>
  <si>
    <t>Pénalités art.34</t>
  </si>
  <si>
    <t>AUTRES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</si>
</sst>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[$-40C]mmmm\-yy;@"/>
  </numFmts>
  <fonts count="2" x14ac:knownFonts="1"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/>
      <top style="thin">
        <color theme="0" tint="-0.499984740745262"/>
      </top>
      <bottom/>
      <diagonal/>
    </border>
    <border>
      <left/>
      <right style="thick">
        <color theme="0" tint="-0.499984740745262"/>
      </right>
      <top style="thin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1">
    <xf numFmtId="0" fontId="0" fillId="0" borderId="0"/>
  </cellStyleXfs>
  <cellXfs count="36">
    <xf numFmtId="0" fontId="0" fillId="0" borderId="0" xfId="0"/>
    <xf numFmtId="164" fontId="1" fillId="2" borderId="3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5" fontId="0" fillId="0" borderId="4" xfId="0" applyNumberFormat="1" applyBorder="1" applyAlignment="1">
      <alignment horizontal="left" vertical="center"/>
    </xf>
    <xf numFmtId="165" fontId="1" fillId="2" borderId="13" xfId="0" applyNumberFormat="1" applyFont="1" applyFill="1" applyBorder="1" applyAlignment="1">
      <alignment horizontal="center" vertical="center"/>
    </xf>
    <xf numFmtId="0" fontId="1" fillId="2" borderId="11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64" fontId="1" fillId="2" borderId="15" xfId="0" applyNumberFormat="1" applyFont="1" applyFill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left" vertical="center"/>
    </xf>
    <xf numFmtId="164" fontId="1" fillId="0" borderId="3" xfId="0" applyNumberFormat="1" applyFont="1" applyBorder="1" applyAlignment="1">
      <alignment horizontal="center" vertical="center"/>
    </xf>
    <xf numFmtId="4" fontId="0" fillId="0" borderId="3" xfId="0" applyNumberFormat="1" applyBorder="1" applyAlignment="1">
      <alignment horizontal="right" vertical="center"/>
    </xf>
    <xf numFmtId="4" fontId="0" fillId="0" borderId="1" xfId="0" applyNumberFormat="1" applyBorder="1" applyAlignment="1">
      <alignment horizontal="right" vertical="center"/>
    </xf>
    <xf numFmtId="4" fontId="0" fillId="0" borderId="2" xfId="0" applyNumberFormat="1" applyBorder="1" applyAlignment="1">
      <alignment horizontal="right" vertical="center"/>
    </xf>
    <xf numFmtId="4" fontId="1" fillId="2" borderId="8" xfId="0" applyNumberFormat="1" applyFont="1" applyFill="1" applyBorder="1" applyAlignment="1">
      <alignment horizontal="center" vertical="center"/>
    </xf>
    <xf numFmtId="4" fontId="1" fillId="2" borderId="6" xfId="0" applyNumberFormat="1" applyFont="1" applyFill="1" applyBorder="1" applyAlignment="1">
      <alignment horizontal="center" vertical="center"/>
    </xf>
    <xf numFmtId="4" fontId="1" fillId="2" borderId="5" xfId="0" applyNumberFormat="1" applyFont="1" applyFill="1" applyBorder="1" applyAlignment="1">
      <alignment horizontal="center" vertical="center"/>
    </xf>
    <xf numFmtId="4" fontId="1" fillId="2" borderId="7" xfId="0" applyNumberFormat="1" applyFont="1" applyFill="1" applyBorder="1" applyAlignment="1">
      <alignment horizontal="center" vertical="center"/>
    </xf>
    <xf numFmtId="165" fontId="1" fillId="2" borderId="4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" fontId="0" fillId="2" borderId="3" xfId="0" applyNumberForma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4" fontId="0" fillId="2" borderId="2" xfId="0" applyNumberFormat="1" applyFill="1" applyBorder="1" applyAlignment="1">
      <alignment horizontal="center" vertical="center"/>
    </xf>
    <xf numFmtId="4" fontId="1" fillId="2" borderId="6" xfId="0" applyNumberFormat="1" applyFont="1" applyFill="1" applyBorder="1" applyAlignment="1">
      <alignment horizontal="left" vertical="center"/>
    </xf>
    <xf numFmtId="165" fontId="0" fillId="3" borderId="4" xfId="0" applyNumberFormat="1" applyFill="1" applyBorder="1" applyAlignment="1">
      <alignment horizontal="left" vertical="center"/>
    </xf>
    <xf numFmtId="0" fontId="0" fillId="3" borderId="2" xfId="0" applyNumberFormat="1" applyFill="1" applyBorder="1" applyAlignment="1">
      <alignment horizontal="center" vertical="center"/>
    </xf>
    <xf numFmtId="4" fontId="0" fillId="3" borderId="1" xfId="0" applyNumberFormat="1" applyFill="1" applyBorder="1" applyAlignment="1">
      <alignment horizontal="right" vertical="center"/>
    </xf>
    <xf numFmtId="165" fontId="0" fillId="3" borderId="14" xfId="0" applyNumberFormat="1" applyFill="1" applyBorder="1" applyAlignment="1">
      <alignment horizontal="left" vertical="center"/>
    </xf>
    <xf numFmtId="0" fontId="0" fillId="3" borderId="12" xfId="0" applyNumberFormat="1" applyFill="1" applyBorder="1" applyAlignment="1">
      <alignment horizontal="center" vertical="center"/>
    </xf>
    <xf numFmtId="0" fontId="0" fillId="3" borderId="10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tabSelected="1" workbookViewId="0">
      <selection activeCell="D8" sqref="D8"/>
    </sheetView>
  </sheetViews>
  <sheetFormatPr baseColWidth="10" defaultRowHeight="15" customHeight="1" x14ac:dyDescent="0.2"/>
  <cols>
    <col min="1" max="1" width="12.28515625" style="7" bestFit="1" customWidth="1"/>
    <col min="2" max="2" width="11.42578125" style="4" customWidth="1"/>
    <col min="3" max="3" width="11.42578125" style="16"/>
    <col min="4" max="4" width="19.7109375" style="4" customWidth="1"/>
    <col min="5" max="5" width="10" style="15" customWidth="1"/>
    <col min="6" max="7" width="10" style="16" customWidth="1"/>
    <col min="8" max="8" width="10" style="17" customWidth="1"/>
    <col min="9" max="9" width="10" style="15" customWidth="1"/>
    <col min="10" max="11" width="10" style="16" customWidth="1"/>
    <col min="12" max="12" width="10" style="17" customWidth="1"/>
    <col min="13" max="13" width="10" style="15" customWidth="1"/>
    <col min="14" max="15" width="10" style="16" customWidth="1"/>
    <col min="16" max="16" width="10" style="17" customWidth="1"/>
    <col min="17" max="17" width="12.28515625" style="6" bestFit="1" customWidth="1"/>
    <col min="18" max="16384" width="11.42578125" style="5"/>
  </cols>
  <sheetData>
    <row r="1" spans="1:17" s="2" customFormat="1" ht="15" customHeight="1" x14ac:dyDescent="0.2">
      <c r="A1" s="8" t="s">
        <v>9</v>
      </c>
      <c r="B1" s="9" t="s">
        <v>7</v>
      </c>
      <c r="C1" s="18" t="s">
        <v>14</v>
      </c>
      <c r="D1" s="10"/>
      <c r="E1" s="29" t="s">
        <v>6</v>
      </c>
      <c r="F1" s="20"/>
      <c r="G1" s="20"/>
      <c r="H1" s="21"/>
      <c r="I1" s="19" t="s">
        <v>0</v>
      </c>
      <c r="J1" s="20"/>
      <c r="K1" s="20"/>
      <c r="L1" s="21"/>
      <c r="M1" s="19" t="s">
        <v>1</v>
      </c>
      <c r="N1" s="20"/>
      <c r="O1" s="20"/>
      <c r="P1" s="21"/>
      <c r="Q1" s="11" t="s">
        <v>8</v>
      </c>
    </row>
    <row r="2" spans="1:17" ht="15" customHeight="1" x14ac:dyDescent="0.2">
      <c r="A2" s="22"/>
      <c r="B2" s="23"/>
      <c r="C2" s="24"/>
      <c r="D2" s="25"/>
      <c r="E2" s="26" t="s">
        <v>2</v>
      </c>
      <c r="F2" s="27" t="s">
        <v>3</v>
      </c>
      <c r="G2" s="27" t="s">
        <v>4</v>
      </c>
      <c r="H2" s="28" t="s">
        <v>5</v>
      </c>
      <c r="I2" s="26" t="s">
        <v>2</v>
      </c>
      <c r="J2" s="27" t="s">
        <v>3</v>
      </c>
      <c r="K2" s="27" t="s">
        <v>4</v>
      </c>
      <c r="L2" s="28" t="s">
        <v>5</v>
      </c>
      <c r="M2" s="26" t="s">
        <v>2</v>
      </c>
      <c r="N2" s="27" t="s">
        <v>3</v>
      </c>
      <c r="O2" s="27" t="s">
        <v>4</v>
      </c>
      <c r="P2" s="28" t="s">
        <v>5</v>
      </c>
      <c r="Q2" s="1"/>
    </row>
    <row r="3" spans="1:17" ht="15" customHeight="1" x14ac:dyDescent="0.2">
      <c r="A3" s="30">
        <v>39356</v>
      </c>
      <c r="B3" s="31">
        <v>2007110038</v>
      </c>
      <c r="C3" s="32">
        <v>-8632.11</v>
      </c>
      <c r="D3" s="31" t="s">
        <v>12</v>
      </c>
      <c r="Q3" s="6">
        <f t="shared" ref="Q3:Q18" si="0">+H3-G3+L3-K3+P3-O3+C3</f>
        <v>-8632.11</v>
      </c>
    </row>
    <row r="4" spans="1:17" s="3" customFormat="1" ht="15" customHeight="1" x14ac:dyDescent="0.2">
      <c r="A4" s="33">
        <v>39417</v>
      </c>
      <c r="B4" s="34">
        <v>200801001</v>
      </c>
      <c r="C4" s="32">
        <v>-5793.05</v>
      </c>
      <c r="D4" s="35" t="s">
        <v>13</v>
      </c>
      <c r="E4" s="15"/>
      <c r="F4" s="16"/>
      <c r="G4" s="16"/>
      <c r="H4" s="17"/>
      <c r="I4" s="15"/>
      <c r="J4" s="16"/>
      <c r="K4" s="16"/>
      <c r="L4" s="17"/>
      <c r="M4" s="15"/>
      <c r="N4" s="16"/>
      <c r="O4" s="16"/>
      <c r="P4" s="17"/>
      <c r="Q4" s="12">
        <f t="shared" si="0"/>
        <v>-5793.05</v>
      </c>
    </row>
    <row r="5" spans="1:17" ht="15" customHeight="1" x14ac:dyDescent="0.2">
      <c r="A5" s="30">
        <v>39479</v>
      </c>
      <c r="B5" s="31">
        <v>200803016</v>
      </c>
      <c r="C5" s="32">
        <v>-2633.21</v>
      </c>
      <c r="D5" s="31" t="s">
        <v>13</v>
      </c>
      <c r="Q5" s="6">
        <f t="shared" si="0"/>
        <v>-2633.21</v>
      </c>
    </row>
    <row r="6" spans="1:17" ht="15" customHeight="1" x14ac:dyDescent="0.2">
      <c r="A6" s="30">
        <v>39508</v>
      </c>
      <c r="B6" s="31">
        <v>200804030</v>
      </c>
      <c r="C6" s="32">
        <v>-2685.87</v>
      </c>
      <c r="D6" s="31" t="s">
        <v>13</v>
      </c>
      <c r="Q6" s="6">
        <f t="shared" si="0"/>
        <v>-2685.87</v>
      </c>
    </row>
    <row r="7" spans="1:17" ht="15" customHeight="1" x14ac:dyDescent="0.2">
      <c r="A7" s="30">
        <v>39539</v>
      </c>
      <c r="B7" s="31">
        <v>200805039</v>
      </c>
      <c r="C7" s="32">
        <v>-4739.7700000000004</v>
      </c>
      <c r="D7" s="31" t="s">
        <v>13</v>
      </c>
      <c r="Q7" s="6">
        <f t="shared" si="0"/>
        <v>-4739.7700000000004</v>
      </c>
    </row>
    <row r="8" spans="1:17" ht="15" customHeight="1" x14ac:dyDescent="0.2">
      <c r="A8" s="7">
        <v>39630</v>
      </c>
      <c r="B8" s="4">
        <v>200810079</v>
      </c>
      <c r="I8" s="15">
        <v>1428.18</v>
      </c>
      <c r="J8" s="16">
        <f>+I8-18.24+9.24</f>
        <v>1419.18</v>
      </c>
      <c r="K8" s="16">
        <v>26592.79</v>
      </c>
      <c r="L8" s="17">
        <f>+K8-339.63+172.05</f>
        <v>26425.21</v>
      </c>
      <c r="M8" s="15">
        <f>140.18+10.92+115.78</f>
        <v>266.88</v>
      </c>
      <c r="N8" s="16">
        <f>151.56-10.92</f>
        <v>140.64000000000001</v>
      </c>
      <c r="O8" s="16">
        <f>2500.71+1916.16</f>
        <v>4416.87</v>
      </c>
      <c r="P8" s="17">
        <f>2500.71-180.73+2508.32-2700.71</f>
        <v>2127.59</v>
      </c>
      <c r="Q8" s="6">
        <f t="shared" si="0"/>
        <v>-2456.8600000000015</v>
      </c>
    </row>
    <row r="9" spans="1:17" ht="15" customHeight="1" x14ac:dyDescent="0.2">
      <c r="A9" s="7">
        <v>39722</v>
      </c>
      <c r="B9" s="4">
        <v>200811083</v>
      </c>
      <c r="E9" s="15">
        <f>4081.2+1.86+25.4</f>
        <v>4108.46</v>
      </c>
      <c r="F9" s="16">
        <v>4108.4399999999996</v>
      </c>
      <c r="G9" s="16">
        <f>+E9*45.88</f>
        <v>188496.14480000001</v>
      </c>
      <c r="H9" s="17">
        <f>+F9*45.88</f>
        <v>188495.22719999999</v>
      </c>
      <c r="I9" s="15">
        <f>1246.38+35.58</f>
        <v>1281.96</v>
      </c>
      <c r="J9" s="16">
        <v>1278.8399999999999</v>
      </c>
      <c r="K9" s="16">
        <f>+I9*18.62</f>
        <v>23870.095200000003</v>
      </c>
      <c r="L9" s="17">
        <f>+J9*18.62</f>
        <v>23812.000799999998</v>
      </c>
      <c r="Q9" s="6">
        <f t="shared" si="0"/>
        <v>-59.012000000020635</v>
      </c>
    </row>
    <row r="10" spans="1:17" ht="15" customHeight="1" x14ac:dyDescent="0.2">
      <c r="A10" s="7">
        <v>39783</v>
      </c>
      <c r="B10" s="4">
        <v>200812096</v>
      </c>
      <c r="I10" s="15">
        <f>735.86+43.04</f>
        <v>778.9</v>
      </c>
      <c r="J10" s="16">
        <v>761.44</v>
      </c>
      <c r="K10" s="16">
        <f>+I10*18.92</f>
        <v>14736.788</v>
      </c>
      <c r="L10" s="17">
        <f>+J10*18.92</f>
        <v>14406.444800000003</v>
      </c>
      <c r="M10" s="15">
        <f>265.34+120.72</f>
        <v>386.05999999999995</v>
      </c>
      <c r="N10" s="16">
        <v>301.86</v>
      </c>
      <c r="O10" s="16">
        <f>+M10*16.82</f>
        <v>6493.529199999999</v>
      </c>
      <c r="P10" s="17">
        <f>+N10*16.82</f>
        <v>5077.2852000000003</v>
      </c>
      <c r="Q10" s="6">
        <f t="shared" si="0"/>
        <v>-1746.5871999999963</v>
      </c>
    </row>
    <row r="11" spans="1:17" ht="15" customHeight="1" x14ac:dyDescent="0.2">
      <c r="A11" s="7">
        <v>40148</v>
      </c>
      <c r="B11" s="4">
        <v>200912099</v>
      </c>
      <c r="C11" s="16">
        <v>-9380.2279999999992</v>
      </c>
      <c r="D11" s="4" t="s">
        <v>11</v>
      </c>
      <c r="Q11" s="6">
        <f t="shared" si="0"/>
        <v>-9380.2279999999992</v>
      </c>
    </row>
    <row r="12" spans="1:17" ht="15" customHeight="1" x14ac:dyDescent="0.2">
      <c r="A12" s="7">
        <v>40149</v>
      </c>
      <c r="B12" s="4">
        <v>200912100</v>
      </c>
      <c r="C12" s="16">
        <v>-117686.39999999999</v>
      </c>
      <c r="D12" s="4" t="s">
        <v>11</v>
      </c>
      <c r="Q12" s="6">
        <f t="shared" si="0"/>
        <v>-117686.39999999999</v>
      </c>
    </row>
    <row r="13" spans="1:17" ht="15" customHeight="1" x14ac:dyDescent="0.2">
      <c r="A13" s="7">
        <v>40150</v>
      </c>
      <c r="B13" s="4">
        <v>200912101</v>
      </c>
      <c r="C13" s="16">
        <v>-60996</v>
      </c>
      <c r="D13" s="4" t="s">
        <v>11</v>
      </c>
      <c r="Q13" s="6">
        <f t="shared" si="0"/>
        <v>-60996</v>
      </c>
    </row>
    <row r="14" spans="1:17" ht="15" customHeight="1" x14ac:dyDescent="0.2">
      <c r="A14" s="7">
        <v>40634</v>
      </c>
      <c r="B14" s="4">
        <v>201105069</v>
      </c>
      <c r="C14" s="16">
        <f>-17146.52/1.055</f>
        <v>-16252.625592417064</v>
      </c>
      <c r="D14" s="13" t="s">
        <v>10</v>
      </c>
      <c r="Q14" s="6">
        <f t="shared" si="0"/>
        <v>-16252.625592417064</v>
      </c>
    </row>
    <row r="15" spans="1:17" ht="15" customHeight="1" x14ac:dyDescent="0.2">
      <c r="A15" s="7">
        <v>40664</v>
      </c>
      <c r="B15" s="4">
        <v>201106086</v>
      </c>
      <c r="C15" s="16">
        <f>-28645.07/1.055</f>
        <v>-27151.725118483413</v>
      </c>
      <c r="D15" s="13" t="s">
        <v>10</v>
      </c>
      <c r="Q15" s="6">
        <f t="shared" si="0"/>
        <v>-27151.725118483413</v>
      </c>
    </row>
    <row r="16" spans="1:17" ht="15" customHeight="1" x14ac:dyDescent="0.2">
      <c r="A16" s="7">
        <v>40725</v>
      </c>
      <c r="B16" s="4">
        <v>201109133</v>
      </c>
      <c r="C16" s="16">
        <v>-28119.599999999999</v>
      </c>
      <c r="D16" s="13" t="s">
        <v>10</v>
      </c>
      <c r="Q16" s="6">
        <f t="shared" si="0"/>
        <v>-28119.599999999999</v>
      </c>
    </row>
    <row r="17" spans="1:17" ht="15" customHeight="1" x14ac:dyDescent="0.2">
      <c r="A17" s="7">
        <v>40756</v>
      </c>
      <c r="B17" s="4">
        <v>201108134</v>
      </c>
      <c r="C17" s="16">
        <v>-45895.11</v>
      </c>
      <c r="D17" s="13" t="s">
        <v>10</v>
      </c>
      <c r="Q17" s="6">
        <f t="shared" si="0"/>
        <v>-45895.11</v>
      </c>
    </row>
    <row r="18" spans="1:17" ht="15" customHeight="1" x14ac:dyDescent="0.2">
      <c r="A18" s="7">
        <v>40787</v>
      </c>
      <c r="B18" s="4">
        <v>201110149</v>
      </c>
      <c r="C18" s="16">
        <f>-44694.06535/1.055</f>
        <v>-42364.042985781991</v>
      </c>
      <c r="D18" s="13" t="s">
        <v>10</v>
      </c>
      <c r="Q18" s="6">
        <f t="shared" si="0"/>
        <v>-42364.042985781991</v>
      </c>
    </row>
    <row r="19" spans="1:17" ht="15" customHeight="1" x14ac:dyDescent="0.2">
      <c r="Q19" s="14">
        <f>SUM(Q3:Q18)</f>
        <v>-376592.20089668245</v>
      </c>
    </row>
  </sheetData>
  <sortState ref="A2:Q20">
    <sortCondition ref="A3"/>
  </sortState>
  <pageMargins left="0.25" right="0.25" top="0.75" bottom="0.75" header="0.3" footer="0.3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Bao Tho</dc:creator>
  <cp:lastModifiedBy>Bao Tho</cp:lastModifiedBy>
  <cp:lastPrinted>2011-10-25T15:40:10Z</cp:lastPrinted>
  <dcterms:created xsi:type="dcterms:W3CDTF">2011-10-25T12:58:37Z</dcterms:created>
  <dcterms:modified xsi:type="dcterms:W3CDTF">2012-02-02T13:59:35Z</dcterms:modified>
</cp:coreProperties>
</file>